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сравнение I квартал" sheetId="1" r:id="rId1"/>
  </sheets>
  <definedNames>
    <definedName name="_xlnm.Print_Titles" localSheetId="0">'сравнение I квартал'!$4:$5</definedName>
    <definedName name="_xlnm.Print_Area" localSheetId="0">'сравнение I квартал'!$A$1:$I$79</definedName>
  </definedNames>
  <calcPr fullCalcOnLoad="1"/>
</workbook>
</file>

<file path=xl/sharedStrings.xml><?xml version="1.0" encoding="utf-8"?>
<sst xmlns="http://schemas.openxmlformats.org/spreadsheetml/2006/main" count="232" uniqueCount="100">
  <si>
    <t>(в рублях)</t>
  </si>
  <si>
    <t>Р</t>
  </si>
  <si>
    <t>П</t>
  </si>
  <si>
    <t xml:space="preserve">Наименование </t>
  </si>
  <si>
    <t>Исполнено за I квартал 
2015 года</t>
  </si>
  <si>
    <t>Исполнено за I квартал 
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</si>
  <si>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</si>
  <si>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</si>
  <si>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</si>
  <si>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</si>
  <si>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</si>
  <si>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</si>
  <si>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</si>
  <si>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</si>
  <si>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</si>
  <si>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</si>
  <si>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</si>
  <si>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</si>
  <si>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</si>
  <si>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</si>
  <si>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</si>
  <si>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</si>
  <si>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</si>
  <si>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</si>
  <si>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</si>
  <si>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</si>
  <si>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</si>
  <si>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</si>
  <si>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Прикладные научные исследования в области общегосударственных вопросов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</si>
  <si>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</si>
  <si>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</si>
  <si>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</si>
  <si>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</si>
  <si>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</si>
  <si>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</si>
  <si>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</si>
  <si>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</si>
  <si>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</si>
  <si>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</si>
  <si>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</si>
  <si>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</si>
  <si>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</si>
  <si>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</si>
  <si>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</si>
  <si>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</si>
  <si>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</si>
  <si>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</si>
  <si>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</si>
  <si>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</si>
  <si>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</si>
  <si>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</si>
  <si>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</si>
  <si>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</si>
  <si>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</si>
  <si>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</si>
  <si>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</si>
  <si>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</si>
  <si>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</si>
  <si>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</si>
  <si>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</si>
  <si>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</si>
  <si>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</si>
  <si>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</si>
  <si>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</si>
  <si>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</si>
  <si>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</si>
  <si>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</si>
  <si>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</si>
  <si>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</si>
  <si>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</si>
  <si>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</si>
  <si>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</si>
  <si>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</si>
  <si>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</si>
  <si>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</si>
  <si>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</si>
  <si>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</si>
  <si>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</si>
  <si>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</si>
  <si>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</si>
  <si>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</si>
  <si>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</si>
  <si>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</si>
  <si>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</si>
  <si>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</si>
  <si>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</si>
  <si>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</si>
  <si>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</si>
  <si>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</si>
  <si>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</si>
  <si>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</si>
  <si>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</si>
  <si>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</si>
  <si>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</si>
  <si>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</si>
  <si>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</si>
  <si>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</si>
  <si>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</si>
  <si>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Отклонение 2016 года от 2015 года</t>
  </si>
  <si>
    <t>АНАЛИТИЧЕСКИЕ ДАННЫЕ ПО РАСХОДАМ ОБЛАСТНОГО БЮДЖЕТА ПО РАЗДЕЛАМ И ПОДРАЗДЕЛАМ ФУНКЦИОНАЛЬНОЙ КЛАССИФИКАЦИИ РАСХОДОВ БЮДЖЕТОВ РОССИЙСКОЙ ФЕДЕРАЦИИ ЗА I КВАРТАЛ 2016 ГОДА В СРАВНЕНИИ С СООТВЕТСТВУЮЩИМ ПЕРИОДОМ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</si>
</sst>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3"/>
      <name val="Times New Roman Cyr"/>
      <family val="0"/>
    </font>
    <font>
      <b/>
      <sz val="12"/>
      <color indexed="32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4" fontId="11" fillId="0" borderId="6">
      <alignment wrapText="1"/>
      <protection/>
    </xf>
    <xf numFmtId="164" fontId="15" fillId="0" borderId="7" applyBorder="0">
      <alignment wrapText="1"/>
      <protection/>
    </xf>
    <xf numFmtId="164" fontId="16" fillId="0" borderId="7" applyBorder="0">
      <alignment wrapText="1"/>
      <protection/>
    </xf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10" applyNumberFormat="0" applyFont="0" applyAlignment="0" applyProtection="0"/>
    <xf numFmtId="9" fontId="34" fillId="0" borderId="0" applyFont="0" applyFill="0" applyBorder="0" applyAlignment="0" applyProtection="0"/>
    <xf numFmtId="0" fontId="48" fillId="0" borderId="11" applyNumberFormat="0" applyFill="0" applyAlignment="0" applyProtection="0"/>
    <xf numFmtId="1" fontId="6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top" wrapText="1"/>
    </xf>
    <xf numFmtId="0" fontId="3" fillId="0" borderId="0" xfId="55" applyFont="1" applyFill="1">
      <alignment/>
      <protection/>
    </xf>
    <xf numFmtId="49" fontId="3" fillId="0" borderId="0" xfId="55" applyNumberFormat="1" applyFont="1" applyFill="1">
      <alignment/>
      <protection/>
    </xf>
    <xf numFmtId="0" fontId="2" fillId="0" borderId="0" xfId="55" applyAlignment="1">
      <alignment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9" fillId="0" borderId="12" xfId="62" applyNumberFormat="1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right" vertical="center" wrapText="1"/>
      <protection/>
    </xf>
    <xf numFmtId="4" fontId="10" fillId="0" borderId="12" xfId="62" applyNumberFormat="1" applyFont="1" applyFill="1" applyBorder="1" applyAlignment="1" applyProtection="1">
      <alignment horizontal="right" vertical="center" wrapText="1"/>
      <protection/>
    </xf>
    <xf numFmtId="4" fontId="10" fillId="0" borderId="12" xfId="62" applyNumberFormat="1" applyFont="1" applyFill="1" applyBorder="1" applyAlignment="1">
      <alignment horizontal="right" vertical="top" wrapText="1"/>
      <protection/>
    </xf>
    <xf numFmtId="4" fontId="10" fillId="0" borderId="12" xfId="55" applyNumberFormat="1" applyFont="1" applyFill="1" applyBorder="1">
      <alignment/>
      <protection/>
    </xf>
    <xf numFmtId="4" fontId="10" fillId="0" borderId="12" xfId="55" applyNumberFormat="1" applyFont="1" applyFill="1" applyBorder="1" applyAlignment="1">
      <alignment vertical="top"/>
      <protection/>
    </xf>
    <xf numFmtId="0" fontId="4" fillId="0" borderId="0" xfId="55" applyFont="1" applyFill="1">
      <alignment/>
      <protection/>
    </xf>
    <xf numFmtId="164" fontId="12" fillId="0" borderId="12" xfId="48" applyNumberFormat="1" applyFont="1" applyFill="1" applyBorder="1" applyAlignment="1" quotePrefix="1">
      <alignment vertical="top" wrapText="1"/>
      <protection/>
    </xf>
    <xf numFmtId="49" fontId="12" fillId="0" borderId="12" xfId="48" applyNumberFormat="1" applyFont="1" applyFill="1" applyBorder="1" applyAlignment="1">
      <alignment vertical="top" wrapText="1"/>
      <protection/>
    </xf>
    <xf numFmtId="164" fontId="12" fillId="0" borderId="12" xfId="48" applyNumberFormat="1" applyFont="1" applyFill="1" applyBorder="1" applyAlignment="1">
      <alignment vertical="top" wrapText="1"/>
      <protection/>
    </xf>
    <xf numFmtId="4" fontId="12" fillId="0" borderId="12" xfId="48" applyNumberFormat="1" applyFont="1" applyFill="1" applyBorder="1" applyAlignment="1">
      <alignment vertical="top" wrapText="1"/>
      <protection/>
    </xf>
    <xf numFmtId="4" fontId="12" fillId="0" borderId="12" xfId="62" applyNumberFormat="1" applyFont="1" applyFill="1" applyBorder="1" applyAlignment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12" fillId="0" borderId="12" xfId="55" applyNumberFormat="1" applyFont="1" applyFill="1" applyBorder="1" applyAlignment="1">
      <alignment vertical="top"/>
      <protection/>
    </xf>
    <xf numFmtId="49" fontId="5" fillId="0" borderId="12" xfId="48" applyNumberFormat="1" applyFont="1" applyFill="1" applyBorder="1" applyAlignment="1">
      <alignment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" fontId="13" fillId="0" borderId="12" xfId="48" applyNumberFormat="1" applyFont="1" applyFill="1" applyBorder="1" applyAlignment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4" fontId="3" fillId="0" borderId="12" xfId="55" applyNumberFormat="1" applyFont="1" applyFill="1" applyBorder="1" applyAlignment="1">
      <alignment vertical="top"/>
      <protection/>
    </xf>
    <xf numFmtId="4" fontId="13" fillId="0" borderId="12" xfId="55" applyNumberFormat="1" applyFont="1" applyFill="1" applyBorder="1" applyAlignment="1">
      <alignment vertical="top"/>
      <protection/>
    </xf>
    <xf numFmtId="164" fontId="5" fillId="0" borderId="12" xfId="48" applyNumberFormat="1" applyFont="1" applyFill="1" applyBorder="1" applyAlignment="1" quotePrefix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9" fontId="14" fillId="0" borderId="12" xfId="48" applyNumberFormat="1" applyFont="1" applyFill="1" applyBorder="1" applyAlignment="1">
      <alignment vertical="top" wrapText="1"/>
      <protection/>
    </xf>
    <xf numFmtId="49" fontId="5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" fontId="13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9" fontId="14" fillId="0" borderId="12" xfId="49" applyNumberFormat="1" applyFont="1" applyFill="1" applyBorder="1" applyAlignment="1">
      <alignment vertical="top" wrapText="1"/>
      <protection/>
    </xf>
    <xf numFmtId="49" fontId="12" fillId="0" borderId="12" xfId="49" applyNumberFormat="1" applyFont="1" applyFill="1" applyBorder="1" applyAlignment="1">
      <alignment vertical="top" wrapText="1"/>
      <protection/>
    </xf>
    <xf numFmtId="164" fontId="12" fillId="0" borderId="12" xfId="49" applyNumberFormat="1" applyFont="1" applyFill="1" applyBorder="1" applyAlignment="1">
      <alignment vertical="top" wrapText="1"/>
      <protection/>
    </xf>
    <xf numFmtId="4" fontId="12" fillId="0" borderId="12" xfId="49" applyNumberFormat="1" applyFont="1" applyFill="1" applyBorder="1" applyAlignment="1">
      <alignment vertical="top" wrapText="1"/>
      <protection/>
    </xf>
    <xf numFmtId="0" fontId="4" fillId="0" borderId="0" xfId="55" applyFont="1" applyFill="1">
      <alignment/>
      <protection/>
    </xf>
    <xf numFmtId="49" fontId="5" fillId="0" borderId="12" xfId="48" applyNumberFormat="1" applyFont="1" applyFill="1" applyBorder="1" applyAlignment="1" quotePrefix="1">
      <alignment vertical="top" wrapText="1"/>
      <protection/>
    </xf>
    <xf numFmtId="49" fontId="5" fillId="0" borderId="12" xfId="49" applyNumberFormat="1" applyFont="1" applyFill="1" applyBorder="1" applyAlignment="1" quotePrefix="1">
      <alignment vertical="top" wrapText="1"/>
      <protection/>
    </xf>
    <xf numFmtId="0" fontId="12" fillId="0" borderId="0" xfId="55" applyFont="1" applyFill="1">
      <alignment/>
      <protection/>
    </xf>
    <xf numFmtId="49" fontId="4" fillId="0" borderId="12" xfId="49" applyNumberFormat="1" applyFont="1" applyFill="1" applyBorder="1" applyAlignment="1">
      <alignment vertical="top" wrapText="1"/>
      <protection/>
    </xf>
    <xf numFmtId="164" fontId="4" fillId="0" borderId="12" xfId="49" applyNumberFormat="1" applyFont="1" applyFill="1" applyBorder="1" applyAlignment="1">
      <alignment vertical="top" wrapText="1"/>
      <protection/>
    </xf>
    <xf numFmtId="0" fontId="5" fillId="0" borderId="12" xfId="62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vertical="top"/>
      <protection/>
    </xf>
    <xf numFmtId="49" fontId="13" fillId="0" borderId="12" xfId="55" applyNumberFormat="1" applyFont="1" applyFill="1" applyBorder="1" applyAlignment="1">
      <alignment vertical="top" wrapText="1"/>
      <protection/>
    </xf>
    <xf numFmtId="4" fontId="3" fillId="0" borderId="0" xfId="55" applyNumberFormat="1" applyFont="1" applyFill="1">
      <alignment/>
      <protection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0" xfId="55" applyAlignment="1">
      <alignment wrapText="1"/>
      <protection/>
    </xf>
    <xf numFmtId="0" fontId="3" fillId="0" borderId="0" xfId="55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I2"/>
    </sheetView>
  </sheetViews>
  <sheetFormatPr defaultColWidth="10.83203125" defaultRowHeight="12.7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015625" style="2" customWidth="1"/>
    <col min="6" max="6" width="23.5" style="1" customWidth="1"/>
    <col min="7" max="7" width="10.16015625" style="1" customWidth="1"/>
    <col min="8" max="8" width="22.83203125" style="1" customWidth="1"/>
    <col min="9" max="9" width="10.83203125" style="1" customWidth="1"/>
    <col min="10" max="16384" width="10.83203125" style="1" customWidth="1"/>
  </cols>
  <sheetData>
    <row r="1" ht="12" customHeight="1"/>
    <row r="2" spans="1:10" ht="48" customHeight="1">
      <c r="A2" s="51" t="s">
        <v>99</v>
      </c>
      <c r="B2" s="52"/>
      <c r="C2" s="52"/>
      <c r="D2" s="52"/>
      <c r="E2" s="52"/>
      <c r="F2" s="52"/>
      <c r="G2" s="52"/>
      <c r="H2" s="52"/>
      <c r="I2" s="52"/>
      <c r="J2" s="3"/>
    </row>
    <row r="3" spans="1:9" ht="22.5" customHeight="1">
      <c r="A3" s="4"/>
      <c r="B3" s="4"/>
      <c r="C3" s="4"/>
      <c r="D3" s="4"/>
      <c r="E3" s="4"/>
      <c r="H3" s="53" t="s">
        <v>0</v>
      </c>
      <c r="I3" s="54"/>
    </row>
    <row r="4" spans="1:9" ht="34.5" customHeight="1">
      <c r="A4" s="55" t="s">
        <v>1</v>
      </c>
      <c r="B4" s="55" t="s">
        <v>2</v>
      </c>
      <c r="C4" s="55" t="s">
        <v>3</v>
      </c>
      <c r="D4" s="55" t="s">
        <v>4</v>
      </c>
      <c r="E4" s="56"/>
      <c r="F4" s="55" t="s">
        <v>5</v>
      </c>
      <c r="G4" s="56"/>
      <c r="H4" s="57" t="s">
        <v>98</v>
      </c>
      <c r="I4" s="57" t="s">
        <v>6</v>
      </c>
    </row>
    <row r="5" spans="1:9" s="7" customFormat="1" ht="54" customHeight="1">
      <c r="A5" s="56"/>
      <c r="B5" s="56"/>
      <c r="C5" s="56"/>
      <c r="D5" s="5" t="s">
        <v>7</v>
      </c>
      <c r="E5" s="6" t="s">
        <v>8</v>
      </c>
      <c r="F5" s="5" t="s">
        <v>7</v>
      </c>
      <c r="G5" s="6" t="s">
        <v>8</v>
      </c>
      <c r="H5" s="56"/>
      <c r="I5" s="56"/>
    </row>
    <row r="6" spans="1:9" s="15" customFormat="1" ht="18.75">
      <c r="A6" s="8"/>
      <c r="B6" s="9"/>
      <c r="C6" s="10" t="s">
        <v>9</v>
      </c>
      <c r="D6" s="11">
        <f>SUM(D7,D17,D19,D24,D34,D39,D43,D50,D53,D60,D66,D71,D75,D77)</f>
        <v>10696897441.83</v>
      </c>
      <c r="E6" s="12">
        <f>D6/D6*100</f>
        <v>100</v>
      </c>
      <c r="F6" s="11">
        <f>SUM(F7,F17,F19,F24,F34,F39,F43,F50,F53,F60,F66,F71,F75,F77)</f>
        <v>11673519362.87</v>
      </c>
      <c r="G6" s="13">
        <f>F6/F6*100</f>
        <v>100</v>
      </c>
      <c r="H6" s="14">
        <f>F6-D6</f>
        <v>976621921.0400009</v>
      </c>
      <c r="I6" s="14">
        <f>F6/D6*100</f>
        <v>109.12995498321729</v>
      </c>
    </row>
    <row r="7" spans="1:9" s="15" customFormat="1" ht="15.75">
      <c r="A7" s="16" t="s">
        <v>10</v>
      </c>
      <c r="B7" s="17" t="s">
        <v>11</v>
      </c>
      <c r="C7" s="18" t="s">
        <v>12</v>
      </c>
      <c r="D7" s="19">
        <f>SUM(D8:D16)</f>
        <v>247025497.04999998</v>
      </c>
      <c r="E7" s="20">
        <f>D7/D$6*100</f>
        <v>2.3093191123251477</v>
      </c>
      <c r="F7" s="19">
        <f>SUM(F8:F16)</f>
        <v>244396463.92000002</v>
      </c>
      <c r="G7" s="21">
        <f>F7/F$6*100</f>
        <v>2.093597109174741</v>
      </c>
      <c r="H7" s="22">
        <f aca="true" t="shared" si="0" ref="H7:H70">F7-D7</f>
        <v>-2629033.1299999654</v>
      </c>
      <c r="I7" s="22">
        <f aca="true" t="shared" si="1" ref="I7:I70">F7/D7*100</f>
        <v>98.93572397934783</v>
      </c>
    </row>
    <row r="8" spans="1:9" ht="45">
      <c r="A8" s="23" t="s">
        <v>10</v>
      </c>
      <c r="B8" s="23" t="s">
        <v>13</v>
      </c>
      <c r="C8" s="24" t="s">
        <v>14</v>
      </c>
      <c r="D8" s="25">
        <v>619947.29</v>
      </c>
      <c r="E8" s="26">
        <f aca="true" t="shared" si="2" ref="E8:E71">D8/D$6*100</f>
        <v>0.005795580385539725</v>
      </c>
      <c r="F8" s="25">
        <v>1103895.42</v>
      </c>
      <c r="G8" s="27">
        <f aca="true" t="shared" si="3" ref="G8:G71">F8/F$6*100</f>
        <v>0.009456406296040965</v>
      </c>
      <c r="H8" s="28">
        <f>F8-D8</f>
        <v>483948.1299999999</v>
      </c>
      <c r="I8" s="28">
        <f t="shared" si="1"/>
        <v>178.06278659593784</v>
      </c>
    </row>
    <row r="9" spans="1:9" ht="60">
      <c r="A9" s="29" t="s">
        <v>10</v>
      </c>
      <c r="B9" s="23" t="s">
        <v>15</v>
      </c>
      <c r="C9" s="24" t="s">
        <v>16</v>
      </c>
      <c r="D9" s="25">
        <v>21223270.75</v>
      </c>
      <c r="E9" s="30">
        <f t="shared" si="2"/>
        <v>0.19840585427141547</v>
      </c>
      <c r="F9" s="25">
        <v>23471109.53</v>
      </c>
      <c r="G9" s="28">
        <f t="shared" si="3"/>
        <v>0.20106283975211992</v>
      </c>
      <c r="H9" s="28">
        <f t="shared" si="0"/>
        <v>2247838.780000001</v>
      </c>
      <c r="I9" s="28">
        <f t="shared" si="1"/>
        <v>110.59138719228751</v>
      </c>
    </row>
    <row r="10" spans="1:9" ht="60">
      <c r="A10" s="29" t="s">
        <v>10</v>
      </c>
      <c r="B10" s="23" t="s">
        <v>17</v>
      </c>
      <c r="C10" s="24" t="s">
        <v>18</v>
      </c>
      <c r="D10" s="25">
        <v>35901577.25</v>
      </c>
      <c r="E10" s="30">
        <f t="shared" si="2"/>
        <v>0.33562607704929104</v>
      </c>
      <c r="F10" s="25">
        <v>31978062.08</v>
      </c>
      <c r="G10" s="28">
        <f t="shared" si="3"/>
        <v>0.2739367716449995</v>
      </c>
      <c r="H10" s="28">
        <f t="shared" si="0"/>
        <v>-3923515.170000002</v>
      </c>
      <c r="I10" s="28">
        <f t="shared" si="1"/>
        <v>89.07146852440863</v>
      </c>
    </row>
    <row r="11" spans="1:9" ht="15.75">
      <c r="A11" s="23" t="s">
        <v>10</v>
      </c>
      <c r="B11" s="23" t="s">
        <v>19</v>
      </c>
      <c r="C11" s="31" t="s">
        <v>20</v>
      </c>
      <c r="D11" s="25">
        <v>21421782.82</v>
      </c>
      <c r="E11" s="30">
        <f t="shared" si="2"/>
        <v>0.2002616453648565</v>
      </c>
      <c r="F11" s="25">
        <v>29777296.13</v>
      </c>
      <c r="G11" s="28">
        <f t="shared" si="3"/>
        <v>0.25508413704878696</v>
      </c>
      <c r="H11" s="28">
        <f t="shared" si="0"/>
        <v>8355513.309999999</v>
      </c>
      <c r="I11" s="28">
        <f t="shared" si="1"/>
        <v>139.00475221977814</v>
      </c>
    </row>
    <row r="12" spans="1:9" ht="45">
      <c r="A12" s="23" t="s">
        <v>10</v>
      </c>
      <c r="B12" s="23" t="s">
        <v>21</v>
      </c>
      <c r="C12" s="24" t="s">
        <v>22</v>
      </c>
      <c r="D12" s="25">
        <v>44624863.05</v>
      </c>
      <c r="E12" s="30">
        <f t="shared" si="2"/>
        <v>0.41717575860356837</v>
      </c>
      <c r="F12" s="25">
        <v>37663216.17</v>
      </c>
      <c r="G12" s="28">
        <f t="shared" si="3"/>
        <v>0.3226380579775754</v>
      </c>
      <c r="H12" s="28">
        <f t="shared" si="0"/>
        <v>-6961646.879999995</v>
      </c>
      <c r="I12" s="28">
        <f t="shared" si="1"/>
        <v>84.39962298102785</v>
      </c>
    </row>
    <row r="13" spans="1:9" ht="15.75">
      <c r="A13" s="23" t="s">
        <v>10</v>
      </c>
      <c r="B13" s="23" t="s">
        <v>23</v>
      </c>
      <c r="C13" s="31" t="s">
        <v>24</v>
      </c>
      <c r="D13" s="25">
        <v>16119516.61</v>
      </c>
      <c r="E13" s="30">
        <f t="shared" si="2"/>
        <v>0.1506933828024279</v>
      </c>
      <c r="F13" s="25">
        <v>13008331.19</v>
      </c>
      <c r="G13" s="28">
        <f t="shared" si="3"/>
        <v>0.11143452788861291</v>
      </c>
      <c r="H13" s="28">
        <f t="shared" si="0"/>
        <v>-3111185.42</v>
      </c>
      <c r="I13" s="28">
        <f t="shared" si="1"/>
        <v>80.69926353703481</v>
      </c>
    </row>
    <row r="14" spans="1:9" ht="15.75">
      <c r="A14" s="23" t="s">
        <v>10</v>
      </c>
      <c r="B14" s="23" t="s">
        <v>25</v>
      </c>
      <c r="C14" s="31" t="s">
        <v>26</v>
      </c>
      <c r="D14" s="25">
        <v>0</v>
      </c>
      <c r="E14" s="30">
        <f t="shared" si="2"/>
        <v>0</v>
      </c>
      <c r="F14" s="25">
        <v>198096</v>
      </c>
      <c r="G14" s="28">
        <f t="shared" si="3"/>
        <v>0.0016969689589078384</v>
      </c>
      <c r="H14" s="28">
        <f t="shared" si="0"/>
        <v>198096</v>
      </c>
      <c r="I14" s="28"/>
    </row>
    <row r="15" spans="1:9" ht="30">
      <c r="A15" s="23" t="s">
        <v>10</v>
      </c>
      <c r="B15" s="23" t="s">
        <v>27</v>
      </c>
      <c r="C15" s="24" t="s">
        <v>28</v>
      </c>
      <c r="D15" s="25">
        <v>360000</v>
      </c>
      <c r="E15" s="30">
        <f t="shared" si="2"/>
        <v>0.003365461826269619</v>
      </c>
      <c r="F15" s="25">
        <v>0</v>
      </c>
      <c r="G15" s="28">
        <f t="shared" si="3"/>
        <v>0</v>
      </c>
      <c r="H15" s="28">
        <f t="shared" si="0"/>
        <v>-360000</v>
      </c>
      <c r="I15" s="28">
        <f t="shared" si="1"/>
        <v>0</v>
      </c>
    </row>
    <row r="16" spans="1:9" ht="15.75">
      <c r="A16" s="23" t="s">
        <v>10</v>
      </c>
      <c r="B16" s="32" t="s">
        <v>29</v>
      </c>
      <c r="C16" s="31" t="s">
        <v>30</v>
      </c>
      <c r="D16" s="25">
        <v>106754539.28</v>
      </c>
      <c r="E16" s="30">
        <f t="shared" si="2"/>
        <v>0.9979953520217792</v>
      </c>
      <c r="F16" s="25">
        <v>107196457.4</v>
      </c>
      <c r="G16" s="28">
        <f t="shared" si="3"/>
        <v>0.9182873996076977</v>
      </c>
      <c r="H16" s="28">
        <f t="shared" si="0"/>
        <v>441918.12000000477</v>
      </c>
      <c r="I16" s="28">
        <f t="shared" si="1"/>
        <v>100.41395721716424</v>
      </c>
    </row>
    <row r="17" spans="1:9" s="15" customFormat="1" ht="15.75">
      <c r="A17" s="17" t="s">
        <v>13</v>
      </c>
      <c r="B17" s="17" t="s">
        <v>11</v>
      </c>
      <c r="C17" s="18" t="s">
        <v>31</v>
      </c>
      <c r="D17" s="19">
        <f>SUM(D18:D18)</f>
        <v>8695484</v>
      </c>
      <c r="E17" s="20">
        <f t="shared" si="2"/>
        <v>0.08128977628593957</v>
      </c>
      <c r="F17" s="19">
        <f>SUM(F18:F18)</f>
        <v>8984600</v>
      </c>
      <c r="G17" s="22">
        <f t="shared" si="3"/>
        <v>0.07696564952448998</v>
      </c>
      <c r="H17" s="22">
        <f t="shared" si="0"/>
        <v>289116</v>
      </c>
      <c r="I17" s="22">
        <f t="shared" si="1"/>
        <v>103.3248983035332</v>
      </c>
    </row>
    <row r="18" spans="1:9" ht="15.75">
      <c r="A18" s="32" t="s">
        <v>13</v>
      </c>
      <c r="B18" s="32" t="s">
        <v>15</v>
      </c>
      <c r="C18" s="24" t="s">
        <v>32</v>
      </c>
      <c r="D18" s="25">
        <v>8695484</v>
      </c>
      <c r="E18" s="30">
        <f t="shared" si="2"/>
        <v>0.08128977628593957</v>
      </c>
      <c r="F18" s="25">
        <v>8984600</v>
      </c>
      <c r="G18" s="28">
        <f t="shared" si="3"/>
        <v>0.07696564952448998</v>
      </c>
      <c r="H18" s="28">
        <f t="shared" si="0"/>
        <v>289116</v>
      </c>
      <c r="I18" s="28">
        <f t="shared" si="1"/>
        <v>103.3248983035332</v>
      </c>
    </row>
    <row r="19" spans="1:9" s="15" customFormat="1" ht="28.5">
      <c r="A19" s="17" t="s">
        <v>15</v>
      </c>
      <c r="B19" s="17" t="s">
        <v>11</v>
      </c>
      <c r="C19" s="18" t="s">
        <v>33</v>
      </c>
      <c r="D19" s="19">
        <f>SUM(D20:D23)</f>
        <v>79423335.50999999</v>
      </c>
      <c r="E19" s="20">
        <f t="shared" si="2"/>
        <v>0.7424894549275255</v>
      </c>
      <c r="F19" s="19">
        <f>SUM(F20:F23)</f>
        <v>71369012.47</v>
      </c>
      <c r="G19" s="22">
        <f t="shared" si="3"/>
        <v>0.6113752866766439</v>
      </c>
      <c r="H19" s="22">
        <f t="shared" si="0"/>
        <v>-8054323.039999992</v>
      </c>
      <c r="I19" s="22">
        <f t="shared" si="1"/>
        <v>89.85899674411698</v>
      </c>
    </row>
    <row r="20" spans="1:9" ht="15.75">
      <c r="A20" s="33" t="s">
        <v>15</v>
      </c>
      <c r="B20" s="33" t="s">
        <v>17</v>
      </c>
      <c r="C20" s="34" t="s">
        <v>34</v>
      </c>
      <c r="D20" s="35">
        <v>16466219.73</v>
      </c>
      <c r="E20" s="30">
        <f t="shared" si="2"/>
        <v>0.15393453867856283</v>
      </c>
      <c r="F20" s="35">
        <v>12847752.63</v>
      </c>
      <c r="G20" s="28">
        <f t="shared" si="3"/>
        <v>0.1100589482111529</v>
      </c>
      <c r="H20" s="28">
        <f t="shared" si="0"/>
        <v>-3618467.0999999996</v>
      </c>
      <c r="I20" s="28"/>
    </row>
    <row r="21" spans="1:9" ht="45">
      <c r="A21" s="33" t="s">
        <v>15</v>
      </c>
      <c r="B21" s="33" t="s">
        <v>35</v>
      </c>
      <c r="C21" s="36" t="s">
        <v>36</v>
      </c>
      <c r="D21" s="35">
        <v>2281233.13</v>
      </c>
      <c r="E21" s="30">
        <f t="shared" si="2"/>
        <v>0.02132611948843488</v>
      </c>
      <c r="F21" s="35">
        <v>2829789.73</v>
      </c>
      <c r="G21" s="28">
        <f t="shared" si="3"/>
        <v>0.024241101950802608</v>
      </c>
      <c r="H21" s="28">
        <f t="shared" si="0"/>
        <v>548556.6000000001</v>
      </c>
      <c r="I21" s="28">
        <f t="shared" si="1"/>
        <v>124.0464945378029</v>
      </c>
    </row>
    <row r="22" spans="1:9" ht="18" customHeight="1">
      <c r="A22" s="33" t="s">
        <v>15</v>
      </c>
      <c r="B22" s="33" t="s">
        <v>25</v>
      </c>
      <c r="C22" s="36" t="s">
        <v>37</v>
      </c>
      <c r="D22" s="35">
        <v>49008447.93</v>
      </c>
      <c r="E22" s="30">
        <f t="shared" si="2"/>
        <v>0.4581557240920481</v>
      </c>
      <c r="F22" s="35">
        <v>41841211.29</v>
      </c>
      <c r="G22" s="28">
        <f t="shared" si="3"/>
        <v>0.3584284223923461</v>
      </c>
      <c r="H22" s="28">
        <f t="shared" si="0"/>
        <v>-7167236.640000001</v>
      </c>
      <c r="I22" s="28">
        <f t="shared" si="1"/>
        <v>85.37550780992463</v>
      </c>
    </row>
    <row r="23" spans="1:9" s="7" customFormat="1" ht="36" customHeight="1">
      <c r="A23" s="37" t="s">
        <v>15</v>
      </c>
      <c r="B23" s="37" t="s">
        <v>38</v>
      </c>
      <c r="C23" s="36" t="s">
        <v>39</v>
      </c>
      <c r="D23" s="35">
        <v>11667434.72</v>
      </c>
      <c r="E23" s="30">
        <f t="shared" si="2"/>
        <v>0.10907307266847988</v>
      </c>
      <c r="F23" s="35">
        <v>13850258.82</v>
      </c>
      <c r="G23" s="28">
        <f t="shared" si="3"/>
        <v>0.11864681412234225</v>
      </c>
      <c r="H23" s="28">
        <f t="shared" si="0"/>
        <v>2182824.0999999996</v>
      </c>
      <c r="I23" s="28">
        <f t="shared" si="1"/>
        <v>118.70868920533373</v>
      </c>
    </row>
    <row r="24" spans="1:9" s="15" customFormat="1" ht="15.75">
      <c r="A24" s="38" t="s">
        <v>17</v>
      </c>
      <c r="B24" s="38" t="s">
        <v>11</v>
      </c>
      <c r="C24" s="39" t="s">
        <v>40</v>
      </c>
      <c r="D24" s="40">
        <f>SUM(D25:D33)</f>
        <v>1897077033.2</v>
      </c>
      <c r="E24" s="20">
        <f t="shared" si="2"/>
        <v>17.734834268687283</v>
      </c>
      <c r="F24" s="40">
        <f>SUM(F25:F33)</f>
        <v>2497142770.96</v>
      </c>
      <c r="G24" s="22">
        <f t="shared" si="3"/>
        <v>21.391516074429703</v>
      </c>
      <c r="H24" s="22">
        <f t="shared" si="0"/>
        <v>600065737.76</v>
      </c>
      <c r="I24" s="22">
        <f t="shared" si="1"/>
        <v>131.63106859966598</v>
      </c>
    </row>
    <row r="25" spans="1:9" s="41" customFormat="1" ht="15.75">
      <c r="A25" s="37" t="s">
        <v>17</v>
      </c>
      <c r="B25" s="37" t="s">
        <v>10</v>
      </c>
      <c r="C25" s="36" t="s">
        <v>41</v>
      </c>
      <c r="D25" s="35">
        <v>61047185.81</v>
      </c>
      <c r="E25" s="30">
        <f t="shared" si="2"/>
        <v>0.5706999262353981</v>
      </c>
      <c r="F25" s="35">
        <v>51553339.04</v>
      </c>
      <c r="G25" s="28">
        <f t="shared" si="3"/>
        <v>0.44162636337397837</v>
      </c>
      <c r="H25" s="28">
        <f t="shared" si="0"/>
        <v>-9493846.770000003</v>
      </c>
      <c r="I25" s="28">
        <f t="shared" si="1"/>
        <v>84.44834656334832</v>
      </c>
    </row>
    <row r="26" spans="1:9" ht="15.75">
      <c r="A26" s="33" t="s">
        <v>17</v>
      </c>
      <c r="B26" s="33" t="s">
        <v>17</v>
      </c>
      <c r="C26" s="34" t="s">
        <v>42</v>
      </c>
      <c r="D26" s="35">
        <v>3320836</v>
      </c>
      <c r="E26" s="30">
        <f t="shared" si="2"/>
        <v>0.03104485219250526</v>
      </c>
      <c r="F26" s="35">
        <v>0</v>
      </c>
      <c r="G26" s="28">
        <f t="shared" si="3"/>
        <v>0</v>
      </c>
      <c r="H26" s="28">
        <f t="shared" si="0"/>
        <v>-3320836</v>
      </c>
      <c r="I26" s="28">
        <f t="shared" si="1"/>
        <v>0</v>
      </c>
    </row>
    <row r="27" spans="1:9" ht="15.75">
      <c r="A27" s="33" t="s">
        <v>17</v>
      </c>
      <c r="B27" s="33" t="s">
        <v>19</v>
      </c>
      <c r="C27" s="34" t="s">
        <v>43</v>
      </c>
      <c r="D27" s="35">
        <v>311157543.84</v>
      </c>
      <c r="E27" s="30">
        <f t="shared" si="2"/>
        <v>2.9088578770814864</v>
      </c>
      <c r="F27" s="35">
        <v>372488692.63</v>
      </c>
      <c r="G27" s="28">
        <f t="shared" si="3"/>
        <v>3.190885979208429</v>
      </c>
      <c r="H27" s="28">
        <f t="shared" si="0"/>
        <v>61331148.79000002</v>
      </c>
      <c r="I27" s="28">
        <f t="shared" si="1"/>
        <v>119.71064176465444</v>
      </c>
    </row>
    <row r="28" spans="1:9" ht="15.75">
      <c r="A28" s="33" t="s">
        <v>17</v>
      </c>
      <c r="B28" s="33" t="s">
        <v>21</v>
      </c>
      <c r="C28" s="34" t="s">
        <v>44</v>
      </c>
      <c r="D28" s="35">
        <v>58271554.33</v>
      </c>
      <c r="E28" s="30">
        <f t="shared" si="2"/>
        <v>0.5447519212639197</v>
      </c>
      <c r="F28" s="35">
        <v>519015.76</v>
      </c>
      <c r="G28" s="28">
        <f t="shared" si="3"/>
        <v>0.004446094993861363</v>
      </c>
      <c r="H28" s="28">
        <f t="shared" si="0"/>
        <v>-57752538.57</v>
      </c>
      <c r="I28" s="28">
        <f t="shared" si="1"/>
        <v>0.8906845989738679</v>
      </c>
    </row>
    <row r="29" spans="1:9" ht="15.75">
      <c r="A29" s="33" t="s">
        <v>17</v>
      </c>
      <c r="B29" s="33" t="s">
        <v>23</v>
      </c>
      <c r="C29" s="36" t="s">
        <v>45</v>
      </c>
      <c r="D29" s="35">
        <v>60692308.22</v>
      </c>
      <c r="E29" s="30">
        <f t="shared" si="2"/>
        <v>0.5673823512849994</v>
      </c>
      <c r="F29" s="35">
        <v>66544354.45</v>
      </c>
      <c r="G29" s="28">
        <f t="shared" si="3"/>
        <v>0.5700453512045205</v>
      </c>
      <c r="H29" s="28">
        <f t="shared" si="0"/>
        <v>5852046.230000004</v>
      </c>
      <c r="I29" s="28">
        <f t="shared" si="1"/>
        <v>109.64215466775009</v>
      </c>
    </row>
    <row r="30" spans="1:9" ht="15.75">
      <c r="A30" s="33" t="s">
        <v>17</v>
      </c>
      <c r="B30" s="33" t="s">
        <v>46</v>
      </c>
      <c r="C30" s="34" t="s">
        <v>47</v>
      </c>
      <c r="D30" s="35">
        <v>220100000</v>
      </c>
      <c r="E30" s="30">
        <f t="shared" si="2"/>
        <v>2.0576059665609527</v>
      </c>
      <c r="F30" s="35">
        <v>17515237</v>
      </c>
      <c r="G30" s="28">
        <f t="shared" si="3"/>
        <v>0.15004247181626107</v>
      </c>
      <c r="H30" s="28">
        <f t="shared" si="0"/>
        <v>-202584763</v>
      </c>
      <c r="I30" s="28">
        <f t="shared" si="1"/>
        <v>7.957854157201272</v>
      </c>
    </row>
    <row r="31" spans="1:9" ht="15.75">
      <c r="A31" s="33" t="s">
        <v>17</v>
      </c>
      <c r="B31" s="37" t="s">
        <v>35</v>
      </c>
      <c r="C31" s="36" t="s">
        <v>48</v>
      </c>
      <c r="D31" s="35">
        <v>624407134.2</v>
      </c>
      <c r="E31" s="30">
        <f t="shared" si="2"/>
        <v>5.837273261668086</v>
      </c>
      <c r="F31" s="35">
        <v>1426517421.59</v>
      </c>
      <c r="G31" s="28">
        <f t="shared" si="3"/>
        <v>12.220114408062132</v>
      </c>
      <c r="H31" s="28">
        <f t="shared" si="0"/>
        <v>802110287.3899999</v>
      </c>
      <c r="I31" s="28">
        <f t="shared" si="1"/>
        <v>228.45950077391026</v>
      </c>
    </row>
    <row r="32" spans="1:9" ht="15.75">
      <c r="A32" s="33" t="s">
        <v>17</v>
      </c>
      <c r="B32" s="37" t="s">
        <v>25</v>
      </c>
      <c r="C32" s="34" t="s">
        <v>49</v>
      </c>
      <c r="D32" s="35">
        <v>10286660.51</v>
      </c>
      <c r="E32" s="30">
        <f t="shared" si="2"/>
        <v>0.09616489796166712</v>
      </c>
      <c r="F32" s="35">
        <v>65624006.93</v>
      </c>
      <c r="G32" s="28">
        <f t="shared" si="3"/>
        <v>0.5621612890687488</v>
      </c>
      <c r="H32" s="28">
        <f t="shared" si="0"/>
        <v>55337346.42</v>
      </c>
      <c r="I32" s="28">
        <f t="shared" si="1"/>
        <v>637.9524906669639</v>
      </c>
    </row>
    <row r="33" spans="1:9" ht="15.75">
      <c r="A33" s="33" t="s">
        <v>17</v>
      </c>
      <c r="B33" s="37" t="s">
        <v>27</v>
      </c>
      <c r="C33" s="34" t="s">
        <v>50</v>
      </c>
      <c r="D33" s="35">
        <v>547793810.29</v>
      </c>
      <c r="E33" s="30">
        <f t="shared" si="2"/>
        <v>5.121053214438267</v>
      </c>
      <c r="F33" s="35">
        <v>496380703.56</v>
      </c>
      <c r="G33" s="28">
        <f t="shared" si="3"/>
        <v>4.252194116701769</v>
      </c>
      <c r="H33" s="28">
        <f t="shared" si="0"/>
        <v>-51413106.72999996</v>
      </c>
      <c r="I33" s="28">
        <f t="shared" si="1"/>
        <v>90.61451484769752</v>
      </c>
    </row>
    <row r="34" spans="1:9" s="15" customFormat="1" ht="28.5">
      <c r="A34" s="17" t="s">
        <v>19</v>
      </c>
      <c r="B34" s="17" t="s">
        <v>11</v>
      </c>
      <c r="C34" s="18" t="s">
        <v>51</v>
      </c>
      <c r="D34" s="19">
        <f>SUM(D36:D38)+D35</f>
        <v>874410656.8499999</v>
      </c>
      <c r="E34" s="20">
        <f t="shared" si="2"/>
        <v>8.17443246142227</v>
      </c>
      <c r="F34" s="19">
        <f>SUM(F36:F38)+F35</f>
        <v>892034080.15</v>
      </c>
      <c r="G34" s="22">
        <f t="shared" si="3"/>
        <v>7.641517972611546</v>
      </c>
      <c r="H34" s="22">
        <f t="shared" si="0"/>
        <v>17623423.30000007</v>
      </c>
      <c r="I34" s="22">
        <f t="shared" si="1"/>
        <v>102.01546300493263</v>
      </c>
    </row>
    <row r="35" spans="1:9" ht="15.75">
      <c r="A35" s="33" t="s">
        <v>19</v>
      </c>
      <c r="B35" s="37" t="s">
        <v>10</v>
      </c>
      <c r="C35" s="24" t="s">
        <v>52</v>
      </c>
      <c r="D35" s="25">
        <v>591467695.68</v>
      </c>
      <c r="E35" s="30">
        <f t="shared" si="2"/>
        <v>5.529338753563043</v>
      </c>
      <c r="F35" s="25">
        <v>435767378.28</v>
      </c>
      <c r="G35" s="28">
        <f t="shared" si="3"/>
        <v>3.732956315351192</v>
      </c>
      <c r="H35" s="28">
        <f t="shared" si="0"/>
        <v>-155700317.39999998</v>
      </c>
      <c r="I35" s="28">
        <f t="shared" si="1"/>
        <v>73.67560079152014</v>
      </c>
    </row>
    <row r="36" spans="1:9" ht="15.75">
      <c r="A36" s="32" t="s">
        <v>19</v>
      </c>
      <c r="B36" s="32" t="s">
        <v>13</v>
      </c>
      <c r="C36" s="24" t="s">
        <v>53</v>
      </c>
      <c r="D36" s="25">
        <v>229313024.66</v>
      </c>
      <c r="E36" s="30">
        <f t="shared" si="2"/>
        <v>2.1437339743323713</v>
      </c>
      <c r="F36" s="25">
        <v>380439719.63</v>
      </c>
      <c r="G36" s="28">
        <f t="shared" si="3"/>
        <v>3.2589976321970715</v>
      </c>
      <c r="H36" s="28">
        <f t="shared" si="0"/>
        <v>151126694.97</v>
      </c>
      <c r="I36" s="28">
        <f t="shared" si="1"/>
        <v>165.90410431072286</v>
      </c>
    </row>
    <row r="37" spans="1:9" ht="15.75">
      <c r="A37" s="32" t="s">
        <v>19</v>
      </c>
      <c r="B37" s="32" t="s">
        <v>15</v>
      </c>
      <c r="C37" s="24" t="s">
        <v>54</v>
      </c>
      <c r="D37" s="25">
        <v>7958320</v>
      </c>
      <c r="E37" s="30">
        <f t="shared" si="2"/>
        <v>0.07439839489232786</v>
      </c>
      <c r="F37" s="25">
        <v>45640953.21</v>
      </c>
      <c r="G37" s="28">
        <f t="shared" si="3"/>
        <v>0.3909785197698847</v>
      </c>
      <c r="H37" s="28">
        <f t="shared" si="0"/>
        <v>37682633.21</v>
      </c>
      <c r="I37" s="28">
        <f t="shared" si="1"/>
        <v>573.4998493400617</v>
      </c>
    </row>
    <row r="38" spans="1:9" ht="30">
      <c r="A38" s="33" t="s">
        <v>19</v>
      </c>
      <c r="B38" s="37" t="s">
        <v>19</v>
      </c>
      <c r="C38" s="31" t="s">
        <v>55</v>
      </c>
      <c r="D38" s="25">
        <v>45671616.51</v>
      </c>
      <c r="E38" s="30">
        <f t="shared" si="2"/>
        <v>0.4269613386345285</v>
      </c>
      <c r="F38" s="25">
        <v>30186029.03</v>
      </c>
      <c r="G38" s="28">
        <f t="shared" si="3"/>
        <v>0.2585855052933976</v>
      </c>
      <c r="H38" s="28">
        <f t="shared" si="0"/>
        <v>-15485587.479999997</v>
      </c>
      <c r="I38" s="28">
        <f t="shared" si="1"/>
        <v>66.09362955959888</v>
      </c>
    </row>
    <row r="39" spans="1:9" s="15" customFormat="1" ht="15.75">
      <c r="A39" s="17" t="s">
        <v>21</v>
      </c>
      <c r="B39" s="17" t="s">
        <v>11</v>
      </c>
      <c r="C39" s="18" t="s">
        <v>56</v>
      </c>
      <c r="D39" s="40">
        <f>SUM(D40:D42)</f>
        <v>3025573.38</v>
      </c>
      <c r="E39" s="20">
        <f t="shared" si="2"/>
        <v>0.028284588091576503</v>
      </c>
      <c r="F39" s="40">
        <f>SUM(F40:F42)</f>
        <v>5267305.029999999</v>
      </c>
      <c r="G39" s="22">
        <f t="shared" si="3"/>
        <v>0.04512182544326549</v>
      </c>
      <c r="H39" s="22">
        <f t="shared" si="0"/>
        <v>2241731.6499999994</v>
      </c>
      <c r="I39" s="22">
        <f t="shared" si="1"/>
        <v>174.09278733143796</v>
      </c>
    </row>
    <row r="40" spans="1:9" s="7" customFormat="1" ht="15.75">
      <c r="A40" s="32" t="s">
        <v>21</v>
      </c>
      <c r="B40" s="32" t="s">
        <v>10</v>
      </c>
      <c r="C40" s="24" t="s">
        <v>57</v>
      </c>
      <c r="D40" s="35">
        <v>150850</v>
      </c>
      <c r="E40" s="30">
        <f t="shared" si="2"/>
        <v>0.0014102219902576998</v>
      </c>
      <c r="F40" s="35">
        <v>208775</v>
      </c>
      <c r="G40" s="28">
        <f t="shared" si="3"/>
        <v>0.0017884495113277604</v>
      </c>
      <c r="H40" s="28">
        <f t="shared" si="0"/>
        <v>57925</v>
      </c>
      <c r="I40" s="28">
        <f t="shared" si="1"/>
        <v>138.39907192575407</v>
      </c>
    </row>
    <row r="41" spans="1:9" ht="30">
      <c r="A41" s="33" t="s">
        <v>21</v>
      </c>
      <c r="B41" s="37" t="s">
        <v>15</v>
      </c>
      <c r="C41" s="36" t="s">
        <v>58</v>
      </c>
      <c r="D41" s="35">
        <v>2687886.38</v>
      </c>
      <c r="E41" s="30">
        <f t="shared" si="2"/>
        <v>0.02512771945900009</v>
      </c>
      <c r="F41" s="35">
        <v>4869896.31</v>
      </c>
      <c r="G41" s="28">
        <f t="shared" si="3"/>
        <v>0.04171746461902221</v>
      </c>
      <c r="H41" s="28">
        <f t="shared" si="0"/>
        <v>2182009.9299999997</v>
      </c>
      <c r="I41" s="28">
        <f t="shared" si="1"/>
        <v>181.17939605765628</v>
      </c>
    </row>
    <row r="42" spans="1:9" ht="30">
      <c r="A42" s="33" t="s">
        <v>21</v>
      </c>
      <c r="B42" s="37" t="s">
        <v>19</v>
      </c>
      <c r="C42" s="34" t="s">
        <v>59</v>
      </c>
      <c r="D42" s="35">
        <v>186837</v>
      </c>
      <c r="E42" s="30">
        <f t="shared" si="2"/>
        <v>0.0017466466423187131</v>
      </c>
      <c r="F42" s="35">
        <v>188633.72</v>
      </c>
      <c r="G42" s="28">
        <f t="shared" si="3"/>
        <v>0.0016159113129155193</v>
      </c>
      <c r="H42" s="28">
        <f t="shared" si="0"/>
        <v>1796.7200000000012</v>
      </c>
      <c r="I42" s="28">
        <f t="shared" si="1"/>
        <v>100.9616510648319</v>
      </c>
    </row>
    <row r="43" spans="1:9" s="15" customFormat="1" ht="15.75">
      <c r="A43" s="17" t="s">
        <v>23</v>
      </c>
      <c r="B43" s="17" t="s">
        <v>11</v>
      </c>
      <c r="C43" s="18" t="s">
        <v>60</v>
      </c>
      <c r="D43" s="19">
        <f>SUM(D44:D49)</f>
        <v>2269840824.61</v>
      </c>
      <c r="E43" s="20">
        <f t="shared" si="2"/>
        <v>21.219618463703632</v>
      </c>
      <c r="F43" s="19">
        <f>SUM(F44:F49)</f>
        <v>2445846543.0299997</v>
      </c>
      <c r="G43" s="22">
        <f t="shared" si="3"/>
        <v>20.95209222686957</v>
      </c>
      <c r="H43" s="22">
        <f t="shared" si="0"/>
        <v>176005718.4199996</v>
      </c>
      <c r="I43" s="22">
        <f t="shared" si="1"/>
        <v>107.7540996052109</v>
      </c>
    </row>
    <row r="44" spans="1:9" ht="15.75">
      <c r="A44" s="23" t="s">
        <v>23</v>
      </c>
      <c r="B44" s="42" t="s">
        <v>10</v>
      </c>
      <c r="C44" s="31" t="s">
        <v>61</v>
      </c>
      <c r="D44" s="25">
        <v>672441584.76</v>
      </c>
      <c r="E44" s="30">
        <f t="shared" si="2"/>
        <v>6.286323566405628</v>
      </c>
      <c r="F44" s="25">
        <v>742957097.49</v>
      </c>
      <c r="G44" s="28">
        <f t="shared" si="3"/>
        <v>6.364465371541045</v>
      </c>
      <c r="H44" s="28">
        <f t="shared" si="0"/>
        <v>70515512.73000002</v>
      </c>
      <c r="I44" s="28">
        <f t="shared" si="1"/>
        <v>110.48648898701998</v>
      </c>
    </row>
    <row r="45" spans="1:9" ht="15.75">
      <c r="A45" s="23" t="s">
        <v>23</v>
      </c>
      <c r="B45" s="42" t="s">
        <v>13</v>
      </c>
      <c r="C45" s="31" t="s">
        <v>62</v>
      </c>
      <c r="D45" s="25">
        <v>1217309831.72</v>
      </c>
      <c r="E45" s="30">
        <f t="shared" si="2"/>
        <v>11.38002713721209</v>
      </c>
      <c r="F45" s="25">
        <v>1310896146.06</v>
      </c>
      <c r="G45" s="28">
        <f t="shared" si="3"/>
        <v>11.22965667260185</v>
      </c>
      <c r="H45" s="28">
        <f t="shared" si="0"/>
        <v>93586314.33999991</v>
      </c>
      <c r="I45" s="28">
        <f t="shared" si="1"/>
        <v>107.68796175808151</v>
      </c>
    </row>
    <row r="46" spans="1:9" ht="15.75">
      <c r="A46" s="23" t="s">
        <v>23</v>
      </c>
      <c r="B46" s="42" t="s">
        <v>17</v>
      </c>
      <c r="C46" s="31" t="s">
        <v>63</v>
      </c>
      <c r="D46" s="25">
        <v>284350237.01</v>
      </c>
      <c r="E46" s="30">
        <f t="shared" si="2"/>
        <v>2.6582496331885372</v>
      </c>
      <c r="F46" s="25">
        <v>263953994.3</v>
      </c>
      <c r="G46" s="28">
        <f t="shared" si="3"/>
        <v>2.2611346766559475</v>
      </c>
      <c r="H46" s="28">
        <f t="shared" si="0"/>
        <v>-20396242.70999998</v>
      </c>
      <c r="I46" s="28">
        <f t="shared" si="1"/>
        <v>92.82707026219828</v>
      </c>
    </row>
    <row r="47" spans="1:9" ht="30">
      <c r="A47" s="23" t="s">
        <v>23</v>
      </c>
      <c r="B47" s="42" t="s">
        <v>19</v>
      </c>
      <c r="C47" s="24" t="s">
        <v>64</v>
      </c>
      <c r="D47" s="25">
        <v>21847639.8</v>
      </c>
      <c r="E47" s="30">
        <f t="shared" si="2"/>
        <v>0.20424277150274667</v>
      </c>
      <c r="F47" s="25">
        <v>23989851.42</v>
      </c>
      <c r="G47" s="28">
        <f t="shared" si="3"/>
        <v>0.20550658866686422</v>
      </c>
      <c r="H47" s="28">
        <f t="shared" si="0"/>
        <v>2142211.620000001</v>
      </c>
      <c r="I47" s="28">
        <f t="shared" si="1"/>
        <v>109.80523131839624</v>
      </c>
    </row>
    <row r="48" spans="1:9" ht="15.75">
      <c r="A48" s="23" t="s">
        <v>23</v>
      </c>
      <c r="B48" s="23" t="s">
        <v>23</v>
      </c>
      <c r="C48" s="31" t="s">
        <v>65</v>
      </c>
      <c r="D48" s="25">
        <v>7091906.15</v>
      </c>
      <c r="E48" s="30">
        <f t="shared" si="2"/>
        <v>0.06629872062031038</v>
      </c>
      <c r="F48" s="25">
        <v>27485730.81</v>
      </c>
      <c r="G48" s="28">
        <f t="shared" si="3"/>
        <v>0.2354536790115237</v>
      </c>
      <c r="H48" s="28">
        <f t="shared" si="0"/>
        <v>20393824.659999996</v>
      </c>
      <c r="I48" s="28">
        <f t="shared" si="1"/>
        <v>387.5647848216378</v>
      </c>
    </row>
    <row r="49" spans="1:9" ht="15.75">
      <c r="A49" s="23" t="s">
        <v>23</v>
      </c>
      <c r="B49" s="23" t="s">
        <v>35</v>
      </c>
      <c r="C49" s="31" t="s">
        <v>66</v>
      </c>
      <c r="D49" s="25">
        <v>66799625.17</v>
      </c>
      <c r="E49" s="30">
        <f t="shared" si="2"/>
        <v>0.6244766347743171</v>
      </c>
      <c r="F49" s="25">
        <v>76563722.95</v>
      </c>
      <c r="G49" s="28">
        <f t="shared" si="3"/>
        <v>0.6558752383923436</v>
      </c>
      <c r="H49" s="28">
        <f t="shared" si="0"/>
        <v>9764097.780000001</v>
      </c>
      <c r="I49" s="28">
        <f t="shared" si="1"/>
        <v>114.61699486359558</v>
      </c>
    </row>
    <row r="50" spans="1:9" s="15" customFormat="1" ht="18.75" customHeight="1">
      <c r="A50" s="17" t="s">
        <v>46</v>
      </c>
      <c r="B50" s="17" t="s">
        <v>11</v>
      </c>
      <c r="C50" s="18" t="s">
        <v>67</v>
      </c>
      <c r="D50" s="19">
        <f>SUM(D51:D52)</f>
        <v>112332671.88999999</v>
      </c>
      <c r="E50" s="20">
        <f t="shared" si="2"/>
        <v>1.0501425530240698</v>
      </c>
      <c r="F50" s="19">
        <f>SUM(F51:F52)</f>
        <v>224570920.76</v>
      </c>
      <c r="G50" s="22">
        <f t="shared" si="3"/>
        <v>1.9237636378476692</v>
      </c>
      <c r="H50" s="22">
        <f t="shared" si="0"/>
        <v>112238248.87</v>
      </c>
      <c r="I50" s="22">
        <f t="shared" si="1"/>
        <v>199.91594340416611</v>
      </c>
    </row>
    <row r="51" spans="1:9" ht="15.75">
      <c r="A51" s="33" t="s">
        <v>46</v>
      </c>
      <c r="B51" s="42" t="s">
        <v>10</v>
      </c>
      <c r="C51" s="34" t="s">
        <v>68</v>
      </c>
      <c r="D51" s="35">
        <v>105802610.71</v>
      </c>
      <c r="E51" s="30">
        <f t="shared" si="2"/>
        <v>0.9890962429560279</v>
      </c>
      <c r="F51" s="35">
        <v>214698717.53</v>
      </c>
      <c r="G51" s="28">
        <f t="shared" si="3"/>
        <v>1.8391944267715261</v>
      </c>
      <c r="H51" s="28">
        <f t="shared" si="0"/>
        <v>108896106.82000001</v>
      </c>
      <c r="I51" s="28">
        <f t="shared" si="1"/>
        <v>202.92383721842094</v>
      </c>
    </row>
    <row r="52" spans="1:9" ht="30">
      <c r="A52" s="33" t="s">
        <v>46</v>
      </c>
      <c r="B52" s="23" t="s">
        <v>17</v>
      </c>
      <c r="C52" s="36" t="s">
        <v>69</v>
      </c>
      <c r="D52" s="35">
        <v>6530061.18</v>
      </c>
      <c r="E52" s="30">
        <f t="shared" si="2"/>
        <v>0.06104631006804205</v>
      </c>
      <c r="F52" s="35">
        <v>9872203.23</v>
      </c>
      <c r="G52" s="28">
        <f t="shared" si="3"/>
        <v>0.0845692110761434</v>
      </c>
      <c r="H52" s="28">
        <f t="shared" si="0"/>
        <v>3342142.0500000007</v>
      </c>
      <c r="I52" s="28">
        <f t="shared" si="1"/>
        <v>151.18086887510603</v>
      </c>
    </row>
    <row r="53" spans="1:9" s="15" customFormat="1" ht="15.75">
      <c r="A53" s="17" t="s">
        <v>35</v>
      </c>
      <c r="B53" s="17" t="s">
        <v>11</v>
      </c>
      <c r="C53" s="18" t="s">
        <v>70</v>
      </c>
      <c r="D53" s="19">
        <f>SUM(D54:D59)</f>
        <v>2087920552.65</v>
      </c>
      <c r="E53" s="20">
        <f t="shared" si="2"/>
        <v>19.518935878409277</v>
      </c>
      <c r="F53" s="19">
        <f>SUM(F54:F59)</f>
        <v>2218077251.3</v>
      </c>
      <c r="G53" s="22">
        <f t="shared" si="3"/>
        <v>19.000930073881964</v>
      </c>
      <c r="H53" s="22">
        <f t="shared" si="0"/>
        <v>130156698.6500001</v>
      </c>
      <c r="I53" s="22">
        <f t="shared" si="1"/>
        <v>106.23379555724975</v>
      </c>
    </row>
    <row r="54" spans="1:9" ht="15.75">
      <c r="A54" s="33" t="s">
        <v>35</v>
      </c>
      <c r="B54" s="43" t="s">
        <v>10</v>
      </c>
      <c r="C54" s="36" t="s">
        <v>71</v>
      </c>
      <c r="D54" s="35">
        <v>388125046.4</v>
      </c>
      <c r="E54" s="30">
        <f t="shared" si="2"/>
        <v>3.6283889652175674</v>
      </c>
      <c r="F54" s="35">
        <v>225047771.7</v>
      </c>
      <c r="G54" s="28">
        <f t="shared" si="3"/>
        <v>1.9278485322584904</v>
      </c>
      <c r="H54" s="28">
        <f t="shared" si="0"/>
        <v>-163077274.7</v>
      </c>
      <c r="I54" s="28">
        <f t="shared" si="1"/>
        <v>57.98331588940198</v>
      </c>
    </row>
    <row r="55" spans="1:9" ht="15.75">
      <c r="A55" s="33" t="s">
        <v>35</v>
      </c>
      <c r="B55" s="37" t="s">
        <v>13</v>
      </c>
      <c r="C55" s="36" t="s">
        <v>72</v>
      </c>
      <c r="D55" s="35">
        <v>35554363.72</v>
      </c>
      <c r="E55" s="30">
        <f t="shared" si="2"/>
        <v>0.3323801496026818</v>
      </c>
      <c r="F55" s="35">
        <v>114707082.56</v>
      </c>
      <c r="G55" s="28">
        <f t="shared" si="3"/>
        <v>0.9826263956425101</v>
      </c>
      <c r="H55" s="28">
        <f t="shared" si="0"/>
        <v>79152718.84</v>
      </c>
      <c r="I55" s="28">
        <f t="shared" si="1"/>
        <v>322.62448419369434</v>
      </c>
    </row>
    <row r="56" spans="1:9" ht="15.75">
      <c r="A56" s="33" t="s">
        <v>35</v>
      </c>
      <c r="B56" s="37" t="s">
        <v>17</v>
      </c>
      <c r="C56" s="36" t="s">
        <v>73</v>
      </c>
      <c r="D56" s="35">
        <v>375000</v>
      </c>
      <c r="E56" s="30">
        <f t="shared" si="2"/>
        <v>0.003505689402364186</v>
      </c>
      <c r="F56" s="35">
        <v>10530842.41</v>
      </c>
      <c r="G56" s="28">
        <f t="shared" si="3"/>
        <v>0.09021137570127723</v>
      </c>
      <c r="H56" s="28">
        <f t="shared" si="0"/>
        <v>10155842.41</v>
      </c>
      <c r="I56" s="28">
        <f t="shared" si="1"/>
        <v>2808.2246426666666</v>
      </c>
    </row>
    <row r="57" spans="1:9" ht="15.75">
      <c r="A57" s="33" t="s">
        <v>35</v>
      </c>
      <c r="B57" s="37" t="s">
        <v>19</v>
      </c>
      <c r="C57" s="36" t="s">
        <v>74</v>
      </c>
      <c r="D57" s="35">
        <v>26249120.19</v>
      </c>
      <c r="E57" s="30">
        <f t="shared" si="2"/>
        <v>0.24539003325724476</v>
      </c>
      <c r="F57" s="35">
        <v>20946683.99</v>
      </c>
      <c r="G57" s="28">
        <f t="shared" si="3"/>
        <v>0.1794376086497546</v>
      </c>
      <c r="H57" s="28">
        <f t="shared" si="0"/>
        <v>-5302436.200000003</v>
      </c>
      <c r="I57" s="28">
        <f t="shared" si="1"/>
        <v>79.79956599832994</v>
      </c>
    </row>
    <row r="58" spans="1:9" ht="30">
      <c r="A58" s="33" t="s">
        <v>35</v>
      </c>
      <c r="B58" s="37" t="s">
        <v>21</v>
      </c>
      <c r="C58" s="36" t="s">
        <v>75</v>
      </c>
      <c r="D58" s="35">
        <v>22367911.54</v>
      </c>
      <c r="E58" s="30">
        <f t="shared" si="2"/>
        <v>0.2091065345034602</v>
      </c>
      <c r="F58" s="35">
        <v>14813070.32</v>
      </c>
      <c r="G58" s="28">
        <f t="shared" si="3"/>
        <v>0.12689463956444857</v>
      </c>
      <c r="H58" s="28">
        <f t="shared" si="0"/>
        <v>-7554841.219999999</v>
      </c>
      <c r="I58" s="28">
        <f t="shared" si="1"/>
        <v>66.22464638019576</v>
      </c>
    </row>
    <row r="59" spans="1:9" ht="15.75">
      <c r="A59" s="33" t="s">
        <v>35</v>
      </c>
      <c r="B59" s="37" t="s">
        <v>35</v>
      </c>
      <c r="C59" s="36" t="s">
        <v>76</v>
      </c>
      <c r="D59" s="35">
        <v>1615249110.8</v>
      </c>
      <c r="E59" s="30">
        <f t="shared" si="2"/>
        <v>15.100164506425958</v>
      </c>
      <c r="F59" s="35">
        <v>1832031800.32</v>
      </c>
      <c r="G59" s="28">
        <f t="shared" si="3"/>
        <v>15.693911522065482</v>
      </c>
      <c r="H59" s="28">
        <f t="shared" si="0"/>
        <v>216782689.51999998</v>
      </c>
      <c r="I59" s="28">
        <f t="shared" si="1"/>
        <v>113.42100658471385</v>
      </c>
    </row>
    <row r="60" spans="1:9" s="15" customFormat="1" ht="15.75">
      <c r="A60" s="17" t="s">
        <v>25</v>
      </c>
      <c r="B60" s="17" t="s">
        <v>11</v>
      </c>
      <c r="C60" s="18" t="s">
        <v>77</v>
      </c>
      <c r="D60" s="19">
        <f>SUM(D61:D65)</f>
        <v>2380877396.2599998</v>
      </c>
      <c r="E60" s="20">
        <f t="shared" si="2"/>
        <v>22.25764441705898</v>
      </c>
      <c r="F60" s="19">
        <f>SUM(F61:F65)</f>
        <v>2244816993.61</v>
      </c>
      <c r="G60" s="22">
        <f t="shared" si="3"/>
        <v>19.229993319324905</v>
      </c>
      <c r="H60" s="22">
        <f t="shared" si="0"/>
        <v>-136060402.64999962</v>
      </c>
      <c r="I60" s="22">
        <f t="shared" si="1"/>
        <v>94.2852831118591</v>
      </c>
    </row>
    <row r="61" spans="1:9" ht="15.75">
      <c r="A61" s="32" t="s">
        <v>25</v>
      </c>
      <c r="B61" s="32" t="s">
        <v>10</v>
      </c>
      <c r="C61" s="24" t="s">
        <v>78</v>
      </c>
      <c r="D61" s="25">
        <v>53248588.5</v>
      </c>
      <c r="E61" s="30">
        <f t="shared" si="2"/>
        <v>0.49779469972080387</v>
      </c>
      <c r="F61" s="25">
        <v>58603852.99</v>
      </c>
      <c r="G61" s="28">
        <f t="shared" si="3"/>
        <v>0.5020238641690309</v>
      </c>
      <c r="H61" s="28">
        <f t="shared" si="0"/>
        <v>5355264.490000002</v>
      </c>
      <c r="I61" s="28">
        <f t="shared" si="1"/>
        <v>110.05710130701398</v>
      </c>
    </row>
    <row r="62" spans="1:9" ht="15.75">
      <c r="A62" s="33" t="s">
        <v>25</v>
      </c>
      <c r="B62" s="33" t="s">
        <v>13</v>
      </c>
      <c r="C62" s="34" t="s">
        <v>79</v>
      </c>
      <c r="D62" s="35">
        <v>278687758.72</v>
      </c>
      <c r="E62" s="30">
        <f t="shared" si="2"/>
        <v>2.605313926168883</v>
      </c>
      <c r="F62" s="35">
        <v>279159048.69</v>
      </c>
      <c r="G62" s="28">
        <f t="shared" si="3"/>
        <v>2.3913872073397338</v>
      </c>
      <c r="H62" s="28">
        <f t="shared" si="0"/>
        <v>471289.969999969</v>
      </c>
      <c r="I62" s="28">
        <f t="shared" si="1"/>
        <v>100.16911039514783</v>
      </c>
    </row>
    <row r="63" spans="1:9" ht="15.75">
      <c r="A63" s="33" t="s">
        <v>25</v>
      </c>
      <c r="B63" s="33" t="s">
        <v>15</v>
      </c>
      <c r="C63" s="34" t="s">
        <v>80</v>
      </c>
      <c r="D63" s="35">
        <v>1897425623.35</v>
      </c>
      <c r="E63" s="30">
        <f t="shared" si="2"/>
        <v>17.738093065472942</v>
      </c>
      <c r="F63" s="35">
        <v>1549401500.19</v>
      </c>
      <c r="G63" s="28">
        <f t="shared" si="3"/>
        <v>13.272788197175448</v>
      </c>
      <c r="H63" s="28">
        <f t="shared" si="0"/>
        <v>-348024123.15999985</v>
      </c>
      <c r="I63" s="28">
        <f t="shared" si="1"/>
        <v>81.65808878739891</v>
      </c>
    </row>
    <row r="64" spans="1:9" ht="15.75">
      <c r="A64" s="33" t="s">
        <v>25</v>
      </c>
      <c r="B64" s="33" t="s">
        <v>17</v>
      </c>
      <c r="C64" s="36" t="s">
        <v>81</v>
      </c>
      <c r="D64" s="35">
        <v>65411592.75</v>
      </c>
      <c r="E64" s="30">
        <f t="shared" si="2"/>
        <v>0.6115006066544987</v>
      </c>
      <c r="F64" s="35">
        <v>265522529.56</v>
      </c>
      <c r="G64" s="28">
        <f t="shared" si="3"/>
        <v>2.2745713722337095</v>
      </c>
      <c r="H64" s="28">
        <f t="shared" si="0"/>
        <v>200110936.81</v>
      </c>
      <c r="I64" s="28">
        <f t="shared" si="1"/>
        <v>405.9257975490897</v>
      </c>
    </row>
    <row r="65" spans="1:9" ht="15.75">
      <c r="A65" s="33" t="s">
        <v>25</v>
      </c>
      <c r="B65" s="43" t="s">
        <v>21</v>
      </c>
      <c r="C65" s="34" t="s">
        <v>82</v>
      </c>
      <c r="D65" s="35">
        <v>86103832.94</v>
      </c>
      <c r="E65" s="30">
        <f t="shared" si="2"/>
        <v>0.8049421190418513</v>
      </c>
      <c r="F65" s="35">
        <v>92130062.18</v>
      </c>
      <c r="G65" s="28">
        <f t="shared" si="3"/>
        <v>0.7892226784069798</v>
      </c>
      <c r="H65" s="28">
        <f t="shared" si="0"/>
        <v>6026229.24000001</v>
      </c>
      <c r="I65" s="28">
        <f t="shared" si="1"/>
        <v>106.99879324094583</v>
      </c>
    </row>
    <row r="66" spans="1:9" s="44" customFormat="1" ht="14.25">
      <c r="A66" s="38" t="s">
        <v>83</v>
      </c>
      <c r="B66" s="38" t="s">
        <v>11</v>
      </c>
      <c r="C66" s="39" t="s">
        <v>84</v>
      </c>
      <c r="D66" s="40">
        <f>SUM(D67:D70)</f>
        <v>82972042.49</v>
      </c>
      <c r="E66" s="20">
        <f t="shared" si="2"/>
        <v>0.7756645601325438</v>
      </c>
      <c r="F66" s="40">
        <f>SUM(F67:F70)</f>
        <v>273411484.7</v>
      </c>
      <c r="G66" s="22">
        <f t="shared" si="3"/>
        <v>2.342151293033708</v>
      </c>
      <c r="H66" s="22">
        <f t="shared" si="0"/>
        <v>190439442.20999998</v>
      </c>
      <c r="I66" s="22">
        <f t="shared" si="1"/>
        <v>329.52242284857846</v>
      </c>
    </row>
    <row r="67" spans="1:9" ht="15.75">
      <c r="A67" s="33" t="s">
        <v>83</v>
      </c>
      <c r="B67" s="33" t="s">
        <v>10</v>
      </c>
      <c r="C67" s="34" t="s">
        <v>85</v>
      </c>
      <c r="D67" s="35">
        <v>10661355.3</v>
      </c>
      <c r="E67" s="30">
        <f t="shared" si="2"/>
        <v>0.099667734106798</v>
      </c>
      <c r="F67" s="35">
        <v>10027865.98</v>
      </c>
      <c r="G67" s="28">
        <f t="shared" si="3"/>
        <v>0.08590267997409304</v>
      </c>
      <c r="H67" s="28">
        <f t="shared" si="0"/>
        <v>-633489.3200000003</v>
      </c>
      <c r="I67" s="28">
        <f t="shared" si="1"/>
        <v>94.0580789010943</v>
      </c>
    </row>
    <row r="68" spans="1:9" ht="15.75">
      <c r="A68" s="33" t="s">
        <v>83</v>
      </c>
      <c r="B68" s="33" t="s">
        <v>13</v>
      </c>
      <c r="C68" s="34" t="s">
        <v>86</v>
      </c>
      <c r="D68" s="35">
        <v>55554048.86</v>
      </c>
      <c r="E68" s="30">
        <f t="shared" si="2"/>
        <v>0.5193473075917978</v>
      </c>
      <c r="F68" s="35">
        <v>222329113.75</v>
      </c>
      <c r="G68" s="28">
        <f t="shared" si="3"/>
        <v>1.9045594292425891</v>
      </c>
      <c r="H68" s="28">
        <f t="shared" si="0"/>
        <v>166775064.89</v>
      </c>
      <c r="I68" s="28">
        <f t="shared" si="1"/>
        <v>400.20325847047536</v>
      </c>
    </row>
    <row r="69" spans="1:9" ht="15.75">
      <c r="A69" s="33" t="s">
        <v>83</v>
      </c>
      <c r="B69" s="33" t="s">
        <v>15</v>
      </c>
      <c r="C69" s="34" t="s">
        <v>87</v>
      </c>
      <c r="D69" s="35">
        <v>10431693.35</v>
      </c>
      <c r="E69" s="30">
        <f t="shared" si="2"/>
        <v>0.09752073820215454</v>
      </c>
      <c r="F69" s="35">
        <v>35234369.14</v>
      </c>
      <c r="G69" s="28">
        <f t="shared" si="3"/>
        <v>0.3018315903263078</v>
      </c>
      <c r="H69" s="28">
        <f t="shared" si="0"/>
        <v>24802675.79</v>
      </c>
      <c r="I69" s="28">
        <f t="shared" si="1"/>
        <v>337.7627002427176</v>
      </c>
    </row>
    <row r="70" spans="1:9" ht="30">
      <c r="A70" s="33" t="s">
        <v>83</v>
      </c>
      <c r="B70" s="33" t="s">
        <v>19</v>
      </c>
      <c r="C70" s="34" t="s">
        <v>88</v>
      </c>
      <c r="D70" s="35">
        <v>6324944.98</v>
      </c>
      <c r="E70" s="30">
        <f t="shared" si="2"/>
        <v>0.059128780231793486</v>
      </c>
      <c r="F70" s="35">
        <v>5820135.83</v>
      </c>
      <c r="G70" s="28">
        <f t="shared" si="3"/>
        <v>0.04985759349071819</v>
      </c>
      <c r="H70" s="28">
        <f t="shared" si="0"/>
        <v>-504809.1500000004</v>
      </c>
      <c r="I70" s="28">
        <f t="shared" si="1"/>
        <v>92.0187582406448</v>
      </c>
    </row>
    <row r="71" spans="1:9" s="44" customFormat="1" ht="14.25">
      <c r="A71" s="38" t="s">
        <v>27</v>
      </c>
      <c r="B71" s="38" t="s">
        <v>11</v>
      </c>
      <c r="C71" s="39" t="s">
        <v>89</v>
      </c>
      <c r="D71" s="40">
        <f>SUM(D72:D74)</f>
        <v>44657942.93</v>
      </c>
      <c r="E71" s="20">
        <f t="shared" si="2"/>
        <v>0.4174850060295616</v>
      </c>
      <c r="F71" s="40">
        <f>SUM(F72:F74)</f>
        <v>55702068.67</v>
      </c>
      <c r="G71" s="22">
        <f t="shared" si="3"/>
        <v>0.47716602798614227</v>
      </c>
      <c r="H71" s="22">
        <f aca="true" t="shared" si="4" ref="H71:H79">F71-D71</f>
        <v>11044125.740000002</v>
      </c>
      <c r="I71" s="22">
        <f aca="true" t="shared" si="5" ref="I71:I79">F71/D71*100</f>
        <v>124.73048469185277</v>
      </c>
    </row>
    <row r="72" spans="1:9" ht="15.75">
      <c r="A72" s="33" t="s">
        <v>27</v>
      </c>
      <c r="B72" s="33" t="s">
        <v>10</v>
      </c>
      <c r="C72" s="34" t="s">
        <v>90</v>
      </c>
      <c r="D72" s="35">
        <v>38432000</v>
      </c>
      <c r="E72" s="30">
        <f aca="true" t="shared" si="6" ref="E72:E79">D72/D$6*100</f>
        <v>0.3592817469644277</v>
      </c>
      <c r="F72" s="35">
        <v>41377996.27</v>
      </c>
      <c r="G72" s="28">
        <f aca="true" t="shared" si="7" ref="G72:G79">F72/F$6*100</f>
        <v>0.3544603386842457</v>
      </c>
      <c r="H72" s="28">
        <f t="shared" si="4"/>
        <v>2945996.2700000033</v>
      </c>
      <c r="I72" s="28">
        <f t="shared" si="5"/>
        <v>107.66547738863449</v>
      </c>
    </row>
    <row r="73" spans="1:9" ht="15.75">
      <c r="A73" s="33" t="s">
        <v>27</v>
      </c>
      <c r="B73" s="33" t="s">
        <v>13</v>
      </c>
      <c r="C73" s="34" t="s">
        <v>91</v>
      </c>
      <c r="D73" s="35">
        <v>6225942.93</v>
      </c>
      <c r="E73" s="30">
        <f t="shared" si="6"/>
        <v>0.05820325906513394</v>
      </c>
      <c r="F73" s="35">
        <v>10547491.61</v>
      </c>
      <c r="G73" s="28">
        <f t="shared" si="7"/>
        <v>0.0903539993564275</v>
      </c>
      <c r="H73" s="28">
        <f t="shared" si="4"/>
        <v>4321548.68</v>
      </c>
      <c r="I73" s="28">
        <f t="shared" si="5"/>
        <v>169.41195460010425</v>
      </c>
    </row>
    <row r="74" spans="1:9" ht="30">
      <c r="A74" s="33" t="s">
        <v>27</v>
      </c>
      <c r="B74" s="33" t="s">
        <v>17</v>
      </c>
      <c r="C74" s="34" t="s">
        <v>92</v>
      </c>
      <c r="D74" s="35">
        <v>0</v>
      </c>
      <c r="E74" s="30">
        <f t="shared" si="6"/>
        <v>0</v>
      </c>
      <c r="F74" s="35">
        <v>3776580.79</v>
      </c>
      <c r="G74" s="28">
        <f t="shared" si="7"/>
        <v>0.03235168994546908</v>
      </c>
      <c r="H74" s="28">
        <f t="shared" si="4"/>
        <v>3776580.79</v>
      </c>
      <c r="I74" s="28"/>
    </row>
    <row r="75" spans="1:9" s="15" customFormat="1" ht="33.75" customHeight="1">
      <c r="A75" s="45" t="s">
        <v>29</v>
      </c>
      <c r="B75" s="45" t="s">
        <v>11</v>
      </c>
      <c r="C75" s="46" t="s">
        <v>93</v>
      </c>
      <c r="D75" s="40">
        <f>D76</f>
        <v>279507724.55</v>
      </c>
      <c r="E75" s="20">
        <f t="shared" si="6"/>
        <v>2.6129793808903012</v>
      </c>
      <c r="F75" s="40">
        <f>F76</f>
        <v>251585833.52</v>
      </c>
      <c r="G75" s="22">
        <f t="shared" si="7"/>
        <v>2.1551841025785237</v>
      </c>
      <c r="H75" s="22">
        <f t="shared" si="4"/>
        <v>-27921891.03</v>
      </c>
      <c r="I75" s="22">
        <f t="shared" si="5"/>
        <v>90.01033296129705</v>
      </c>
    </row>
    <row r="76" spans="1:9" ht="30">
      <c r="A76" s="33" t="s">
        <v>29</v>
      </c>
      <c r="B76" s="33" t="s">
        <v>10</v>
      </c>
      <c r="C76" s="34" t="s">
        <v>94</v>
      </c>
      <c r="D76" s="35">
        <v>279507724.55</v>
      </c>
      <c r="E76" s="30">
        <f t="shared" si="6"/>
        <v>2.6129793808903012</v>
      </c>
      <c r="F76" s="35">
        <v>251585833.52</v>
      </c>
      <c r="G76" s="28">
        <f t="shared" si="7"/>
        <v>2.1551841025785237</v>
      </c>
      <c r="H76" s="28">
        <f t="shared" si="4"/>
        <v>-27921891.03</v>
      </c>
      <c r="I76" s="28">
        <f t="shared" si="5"/>
        <v>90.01033296129705</v>
      </c>
    </row>
    <row r="77" spans="1:9" s="15" customFormat="1" ht="45.75" customHeight="1">
      <c r="A77" s="17" t="s">
        <v>38</v>
      </c>
      <c r="B77" s="17" t="s">
        <v>11</v>
      </c>
      <c r="C77" s="18" t="s">
        <v>95</v>
      </c>
      <c r="D77" s="40">
        <f>SUM(D78:D79)</f>
        <v>329130706.46</v>
      </c>
      <c r="E77" s="20">
        <f t="shared" si="6"/>
        <v>3.076880079011892</v>
      </c>
      <c r="F77" s="40">
        <f>SUM(F78:F79)</f>
        <v>240314034.75</v>
      </c>
      <c r="G77" s="22">
        <f t="shared" si="7"/>
        <v>2.058625400617123</v>
      </c>
      <c r="H77" s="22">
        <f t="shared" si="4"/>
        <v>-88816671.70999998</v>
      </c>
      <c r="I77" s="22">
        <f t="shared" si="5"/>
        <v>73.01477195328353</v>
      </c>
    </row>
    <row r="78" spans="1:9" ht="45">
      <c r="A78" s="23" t="s">
        <v>38</v>
      </c>
      <c r="B78" s="43" t="s">
        <v>10</v>
      </c>
      <c r="C78" s="24" t="s">
        <v>96</v>
      </c>
      <c r="D78" s="25">
        <v>102113785.33</v>
      </c>
      <c r="E78" s="30">
        <f t="shared" si="6"/>
        <v>0.9546112401777933</v>
      </c>
      <c r="F78" s="25">
        <v>69389791</v>
      </c>
      <c r="G78" s="28">
        <f t="shared" si="7"/>
        <v>0.5944204900255559</v>
      </c>
      <c r="H78" s="28">
        <f t="shared" si="4"/>
        <v>-32723994.33</v>
      </c>
      <c r="I78" s="28">
        <f t="shared" si="5"/>
        <v>67.95340195817222</v>
      </c>
    </row>
    <row r="79" spans="1:9" ht="30">
      <c r="A79" s="47">
        <v>14</v>
      </c>
      <c r="B79" s="48" t="s">
        <v>15</v>
      </c>
      <c r="C79" s="49" t="s">
        <v>97</v>
      </c>
      <c r="D79" s="28">
        <v>227016921.13</v>
      </c>
      <c r="E79" s="30">
        <f t="shared" si="6"/>
        <v>2.122268838834099</v>
      </c>
      <c r="F79" s="28">
        <v>170924243.75</v>
      </c>
      <c r="G79" s="28">
        <f t="shared" si="7"/>
        <v>1.4642049105915673</v>
      </c>
      <c r="H79" s="28">
        <f t="shared" si="4"/>
        <v>-56092677.379999995</v>
      </c>
      <c r="I79" s="28">
        <f t="shared" si="5"/>
        <v>75.29141127419359</v>
      </c>
    </row>
    <row r="80" ht="15.75">
      <c r="F80" s="50"/>
    </row>
  </sheetData>
  <sheetProtection/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" right="0.1968503937007874" top="0.3937007874015748" bottom="0.3937007874015748" header="0" footer="0.11811023622047245"/>
  <pageSetup fitToHeight="0" fitToWidth="1" horizontalDpi="600" verticalDpi="600" orientation="landscape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2016-09-23T12:45:19Z</cp:lastPrinted>
  <dcterms:created xsi:type="dcterms:W3CDTF">2016-09-06T13:06:41Z</dcterms:created>
  <dcterms:modified xsi:type="dcterms:W3CDTF">2016-09-23T12:51:09Z</dcterms:modified>
  <cp:category/>
  <cp:version/>
  <cp:contentType/>
  <cp:contentStatus/>
</cp:coreProperties>
</file>